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7" i="2" l="1"/>
  <c r="H30" i="2" l="1"/>
  <c r="H70" i="2" l="1"/>
  <c r="H69" i="2"/>
  <c r="H68" i="2"/>
  <c r="H67" i="2"/>
  <c r="H63" i="2"/>
  <c r="H61" i="2"/>
  <c r="H58" i="2"/>
  <c r="H57" i="2"/>
  <c r="H53" i="2"/>
  <c r="H5" i="2"/>
  <c r="H18" i="2"/>
  <c r="H86" i="2"/>
  <c r="H85" i="2"/>
  <c r="H92" i="2"/>
  <c r="H87" i="2" l="1"/>
  <c r="H19" i="2"/>
  <c r="G80" i="2" s="1"/>
  <c r="H54" i="2"/>
  <c r="G83" i="2" s="1"/>
  <c r="H48" i="2" l="1"/>
  <c r="H49" i="2" s="1"/>
  <c r="G82" i="2" s="1"/>
  <c r="H62" i="2"/>
  <c r="H60" i="2"/>
  <c r="H59" i="2"/>
  <c r="F88" i="2"/>
  <c r="E88" i="2"/>
  <c r="H84" i="2"/>
  <c r="H80" i="2"/>
  <c r="H71" i="2" l="1"/>
  <c r="H79" i="2" s="1"/>
  <c r="H35" i="2"/>
  <c r="H83" i="2"/>
  <c r="H82" i="2"/>
  <c r="G81" i="2" l="1"/>
  <c r="H81" i="2" s="1"/>
  <c r="H88" i="2" s="1"/>
  <c r="H90" i="2" s="1"/>
  <c r="H93" i="2" s="1"/>
  <c r="D29" i="1"/>
  <c r="G8" i="1"/>
  <c r="F8" i="1" s="1"/>
  <c r="G9" i="1"/>
  <c r="F9" i="1" s="1"/>
  <c r="F11" i="1"/>
  <c r="G12" i="1"/>
  <c r="G14" i="1"/>
  <c r="F14" i="1" s="1"/>
  <c r="G15" i="1"/>
  <c r="F15" i="1" s="1"/>
  <c r="G16" i="1"/>
  <c r="F16" i="1" s="1"/>
  <c r="G17" i="1"/>
  <c r="G19" i="1"/>
  <c r="F19" i="1" s="1"/>
  <c r="G20" i="1"/>
  <c r="F20" i="1" s="1"/>
  <c r="F21" i="1"/>
  <c r="F22" i="1"/>
  <c r="G23" i="1"/>
  <c r="F23" i="1" s="1"/>
  <c r="F24" i="1"/>
  <c r="G25" i="1"/>
  <c r="F25" i="1" s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F12" i="1"/>
  <c r="G34" i="1"/>
  <c r="F32" i="1"/>
  <c r="F34" i="1" s="1"/>
  <c r="D32" i="1"/>
  <c r="E34" i="1"/>
  <c r="D17" i="1"/>
  <c r="D12" i="1"/>
  <c r="D34" i="1" l="1"/>
</calcChain>
</file>

<file path=xl/sharedStrings.xml><?xml version="1.0" encoding="utf-8"?>
<sst xmlns="http://schemas.openxmlformats.org/spreadsheetml/2006/main" count="262" uniqueCount="163">
  <si>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</si>
  <si>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</si>
  <si>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</si>
  <si>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</si>
  <si>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</si>
  <si>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</si>
  <si>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</si>
  <si>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</si>
  <si>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</si>
  <si>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</si>
  <si>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</si>
  <si>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</si>
  <si>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</si>
  <si>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</si>
  <si>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</si>
  <si>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</si>
  <si>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</si>
  <si>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</si>
  <si>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</si>
  <si>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</si>
  <si>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</si>
  <si>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</si>
  <si>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</si>
  <si>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</si>
  <si>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</si>
  <si>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</si>
  <si>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</si>
  <si>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</si>
  <si>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</si>
  <si>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</si>
  <si>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</si>
  <si>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</si>
  <si>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</si>
  <si>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</si>
  <si>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</si>
  <si>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</si>
  <si>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</si>
  <si>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</si>
  <si>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</si>
  <si>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</si>
  <si>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</si>
  <si>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</si>
  <si>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</si>
  <si>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</si>
  <si>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</si>
  <si>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</si>
  <si>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</si>
  <si>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</si>
  <si>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</si>
  <si>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</si>
  <si>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</si>
  <si>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</si>
  <si>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</si>
  <si>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</si>
  <si>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</si>
  <si>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</si>
  <si>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</si>
  <si>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</si>
  <si>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</si>
  <si>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</si>
  <si>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</si>
  <si>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</si>
  <si>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</si>
  <si>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</si>
  <si>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</si>
  <si>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</si>
  <si>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</si>
  <si>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</si>
  <si>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</si>
  <si>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</si>
  <si>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</si>
  <si>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</si>
  <si>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</si>
  <si>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</si>
  <si>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</si>
  <si>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</si>
  <si>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</si>
  <si>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</si>
  <si>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</si>
  <si>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</si>
  <si>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</si>
  <si>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</si>
  <si>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</si>
  <si>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</si>
  <si>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</si>
  <si>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</si>
  <si>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</si>
  <si>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</si>
  <si>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</si>
  <si>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</si>
  <si>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</si>
  <si>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</si>
  <si>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</si>
  <si>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</si>
  <si>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</si>
  <si>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</si>
  <si>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</si>
  <si>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</si>
  <si>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</si>
  <si>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</si>
  <si>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</si>
  <si>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</si>
  <si>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</si>
  <si>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</si>
  <si>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</si>
  <si>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</si>
  <si>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</si>
  <si>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</si>
  <si>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</si>
  <si>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</si>
  <si>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</si>
  <si>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</si>
  <si>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</si>
  <si>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</si>
  <si>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</si>
  <si>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</si>
  <si>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</si>
  <si>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</si>
  <si>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установка выключателя и светильника в подвале №1</t>
  </si>
  <si>
    <t>аварийное обслуживание</t>
  </si>
  <si>
    <t xml:space="preserve">промывка, опрессовка системы отопления, ревизия теплового узла </t>
  </si>
  <si>
    <t>замена автоматитческого  выключателя во 2-подъезде</t>
  </si>
  <si>
    <t>остаток денежных средств на 01.01.2017г</t>
  </si>
  <si>
    <t>вода на содержание ОИ МКД</t>
  </si>
  <si>
    <t>электроэнергия  на содержание ОИ МКД</t>
  </si>
  <si>
    <t>дополнительные работы</t>
  </si>
  <si>
    <t>сбор:  80%</t>
  </si>
  <si>
    <t>Ремонт ВДО электроснабжения в подъездах с установкой датчиков на движение</t>
  </si>
  <si>
    <t>отсыпка дворовой территории щебнем</t>
  </si>
  <si>
    <t>монтаж металлического козырька перед входом в 3-й подъезд</t>
  </si>
  <si>
    <t>приобретение и установка мусоросборников 1 шт</t>
  </si>
  <si>
    <t xml:space="preserve">ремонт межпанельных швов </t>
  </si>
  <si>
    <t>очистка крыши от наледи и снега</t>
  </si>
  <si>
    <t xml:space="preserve">дополнительные работы: завоз земли, </t>
  </si>
  <si>
    <t>установка бетонной плиты под мусоросборники</t>
  </si>
  <si>
    <t>устройство бельевых столбов</t>
  </si>
  <si>
    <t>проект на установку снегодержателя на крышу</t>
  </si>
  <si>
    <t>закрытие подвальных окон, устройство скамейки</t>
  </si>
  <si>
    <t>ремонт стояка водоснабжения кв. 44</t>
  </si>
  <si>
    <t>ремонт ВДО водоснабжения кв. 38 (замена стояка2-4эт)</t>
  </si>
  <si>
    <t>отсыпка дворовой территории</t>
  </si>
  <si>
    <t>пробивка канал</t>
  </si>
  <si>
    <t>ремонт вдо водосн  в подвале №3</t>
  </si>
  <si>
    <t>ремонт ВДО водосн в подвале</t>
  </si>
  <si>
    <t xml:space="preserve"> ремонт стояков  вод, теплосн  стояку кв. 21 - 27 (1-3 эт)</t>
  </si>
  <si>
    <t>Ремонт ВДО  вод (замена крана , очистка фильтра) кв.38</t>
  </si>
  <si>
    <t>ремонт ВДО канал  кв.34</t>
  </si>
  <si>
    <t>Замена крана на стояке вод в подвале №1</t>
  </si>
  <si>
    <t>Ремонт сояка вод кв. 41</t>
  </si>
  <si>
    <t>Пробивка канализ в подвалах до колодцев</t>
  </si>
  <si>
    <t>Остекление оконной рамы в подъезде №3</t>
  </si>
  <si>
    <t>Ремонт подвода к радиатору кв 22</t>
  </si>
  <si>
    <t>ремонт ВДО теплоснабжения кв. 20,26 (замена)</t>
  </si>
  <si>
    <t>ремонт полотенцесушителя кв.5</t>
  </si>
  <si>
    <t>замена стояка отопления по кв.23</t>
  </si>
  <si>
    <t>Ремонт ВДО теплоснабжения кв. 22</t>
  </si>
  <si>
    <t>Замена подвода к радиаторам кв.58</t>
  </si>
  <si>
    <t>замена подвода к радиаторам кв.3</t>
  </si>
  <si>
    <t>установка сбросных кранов в подвале №4 установка кранов на стояки подвал №3</t>
  </si>
  <si>
    <t>Подключение к радиаторам кв 3</t>
  </si>
  <si>
    <t>подключение радиатора кв.23</t>
  </si>
  <si>
    <t>ремонт стояка водосн кв.22</t>
  </si>
  <si>
    <t xml:space="preserve"> Предварительный отчет управляющей организации ООО "ЖЭУ" о выполненных работах по договору   работ и услуг по управлению, содержанию и ремонту общего имущества собственников помещений в многоквартирном доме №25/2 по ул. Краснофлотская, г. Корсакова                                                                                                                             С 01.01.2017г по 31.12.2017г                                                                                                                                          Обслуживание с 01 мая 2016г (Собрание) ;     размер платы -20,39 руб. на 1 м2;                                       площадь помещения: 2688,5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</si>
</sst>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47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3" fillId="0" borderId="7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75" t="s">
        <v>61</v>
      </c>
      <c r="B1" s="75"/>
      <c r="C1" s="75"/>
      <c r="D1" s="75"/>
      <c r="E1" s="75"/>
      <c r="F1" s="75"/>
      <c r="G1" s="75"/>
    </row>
    <row r="2" spans="1:8" ht="29.25" customHeight="1" x14ac:dyDescent="0.25">
      <c r="A2" s="76" t="s">
        <v>60</v>
      </c>
      <c r="B2" s="76"/>
      <c r="C2" s="76"/>
      <c r="D2" s="76"/>
      <c r="E2" s="76"/>
      <c r="F2" s="76"/>
      <c r="G2" s="76"/>
    </row>
    <row r="3" spans="1:8" ht="15" customHeight="1" x14ac:dyDescent="0.25">
      <c r="A3" s="82" t="s">
        <v>62</v>
      </c>
      <c r="B3" s="82"/>
      <c r="C3" s="82"/>
      <c r="D3" s="82"/>
      <c r="E3" s="82"/>
      <c r="F3" s="82"/>
      <c r="G3" s="82"/>
    </row>
    <row r="4" spans="1:8" ht="27.75" customHeight="1" x14ac:dyDescent="0.25">
      <c r="A4" s="76" t="s">
        <v>63</v>
      </c>
      <c r="B4" s="76"/>
      <c r="C4" s="76"/>
      <c r="D4" s="76"/>
      <c r="E4" s="76"/>
      <c r="F4" s="76"/>
      <c r="G4" s="76"/>
    </row>
    <row r="5" spans="1:8" hidden="1" x14ac:dyDescent="0.25">
      <c r="A5" s="90"/>
      <c r="B5" s="91"/>
      <c r="C5" s="91"/>
      <c r="D5" s="91"/>
      <c r="E5" s="91"/>
      <c r="F5" s="91"/>
      <c r="G5" s="91"/>
    </row>
    <row r="6" spans="1:8" ht="106.5" customHeight="1" x14ac:dyDescent="0.25">
      <c r="A6" s="9" t="s">
        <v>0</v>
      </c>
      <c r="B6" s="83" t="s">
        <v>1</v>
      </c>
      <c r="C6" s="84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83" t="s">
        <v>9</v>
      </c>
      <c r="C7" s="89"/>
      <c r="D7" s="89"/>
      <c r="E7" s="89"/>
      <c r="F7" s="89"/>
      <c r="G7" s="84"/>
    </row>
    <row r="8" spans="1:8" ht="57.75" customHeight="1" x14ac:dyDescent="0.25">
      <c r="A8" s="13" t="s">
        <v>33</v>
      </c>
      <c r="B8" s="83" t="s">
        <v>8</v>
      </c>
      <c r="C8" s="84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83" t="s">
        <v>64</v>
      </c>
      <c r="C9" s="85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83" t="s">
        <v>59</v>
      </c>
      <c r="C11" s="84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83" t="s">
        <v>13</v>
      </c>
      <c r="C12" s="84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78" t="s">
        <v>15</v>
      </c>
      <c r="C13" s="79"/>
      <c r="D13" s="79"/>
      <c r="E13" s="79"/>
      <c r="F13" s="79"/>
      <c r="G13" s="80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83" t="s">
        <v>17</v>
      </c>
      <c r="C15" s="84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92" t="s">
        <v>27</v>
      </c>
      <c r="C16" s="93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94" t="s">
        <v>18</v>
      </c>
      <c r="C17" s="95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83" t="s">
        <v>19</v>
      </c>
      <c r="C18" s="89"/>
      <c r="D18" s="89"/>
      <c r="E18" s="89"/>
      <c r="F18" s="89"/>
      <c r="G18" s="84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81" t="s">
        <v>32</v>
      </c>
      <c r="C32" s="81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77" t="s">
        <v>58</v>
      </c>
      <c r="C34" s="77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86" t="s">
        <v>53</v>
      </c>
      <c r="B35" s="86"/>
      <c r="C35" s="86"/>
      <c r="D35" s="86"/>
      <c r="E35" s="86"/>
      <c r="F35" s="86"/>
      <c r="G35" s="86"/>
    </row>
    <row r="36" spans="1:13" x14ac:dyDescent="0.25">
      <c r="A36" s="87"/>
      <c r="B36" s="87"/>
      <c r="C36" s="87"/>
      <c r="D36" s="87"/>
      <c r="E36" s="87"/>
      <c r="F36" s="87"/>
      <c r="G36" s="87"/>
      <c r="M36" s="19"/>
    </row>
    <row r="37" spans="1:13" x14ac:dyDescent="0.25">
      <c r="A37" s="87"/>
      <c r="B37" s="87"/>
      <c r="C37" s="87"/>
      <c r="D37" s="87"/>
      <c r="E37" s="87"/>
      <c r="F37" s="87"/>
      <c r="G37" s="87"/>
    </row>
    <row r="38" spans="1:13" x14ac:dyDescent="0.25">
      <c r="A38" s="87"/>
      <c r="B38" s="87"/>
      <c r="C38" s="87"/>
      <c r="D38" s="87"/>
      <c r="E38" s="87"/>
      <c r="F38" s="87"/>
      <c r="G38" s="87"/>
    </row>
    <row r="39" spans="1:13" x14ac:dyDescent="0.25">
      <c r="A39" s="88" t="s">
        <v>54</v>
      </c>
      <c r="B39" s="88"/>
      <c r="C39" s="88"/>
      <c r="D39" s="88"/>
      <c r="E39" s="88"/>
      <c r="F39" s="88"/>
      <c r="G39" s="88"/>
    </row>
    <row r="40" spans="1:13" x14ac:dyDescent="0.25">
      <c r="A40" s="88"/>
      <c r="B40" s="88"/>
      <c r="C40" s="88"/>
      <c r="D40" s="88"/>
      <c r="E40" s="88"/>
      <c r="F40" s="88"/>
      <c r="G40" s="88"/>
    </row>
    <row r="56" spans="4:4" x14ac:dyDescent="0.25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workbookViewId="0">
      <selection sqref="A1:H1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9" style="32" customWidth="1"/>
    <col min="8" max="8" width="13.42578125" style="32" customWidth="1"/>
    <col min="9" max="9" width="3" style="32" customWidth="1"/>
    <col min="10" max="10" width="17.42578125" style="32" customWidth="1"/>
    <col min="11" max="11" width="9.140625" style="32" customWidth="1"/>
    <col min="12" max="16384" width="9.140625" style="32"/>
  </cols>
  <sheetData>
    <row r="1" spans="1:12" ht="78.75" customHeight="1" x14ac:dyDescent="0.25">
      <c r="A1" s="108" t="s">
        <v>162</v>
      </c>
      <c r="B1" s="108"/>
      <c r="C1" s="108"/>
      <c r="D1" s="108"/>
      <c r="E1" s="108"/>
      <c r="F1" s="108"/>
      <c r="G1" s="108"/>
      <c r="H1" s="108"/>
      <c r="I1" s="31"/>
      <c r="J1" s="31"/>
      <c r="K1" s="31"/>
      <c r="L1" s="31"/>
    </row>
    <row r="2" spans="1:12" ht="36" customHeight="1" x14ac:dyDescent="0.25">
      <c r="A2" s="117" t="s">
        <v>66</v>
      </c>
      <c r="B2" s="118"/>
      <c r="C2" s="118"/>
      <c r="D2" s="118"/>
      <c r="E2" s="118"/>
      <c r="F2" s="118"/>
      <c r="G2" s="118"/>
      <c r="H2" s="119"/>
    </row>
    <row r="3" spans="1:12" ht="27" customHeight="1" x14ac:dyDescent="0.25">
      <c r="A3" s="96" t="s">
        <v>111</v>
      </c>
      <c r="B3" s="98"/>
      <c r="C3" s="127" t="s">
        <v>92</v>
      </c>
      <c r="D3" s="128"/>
      <c r="E3" s="128"/>
      <c r="F3" s="128"/>
      <c r="G3" s="129"/>
      <c r="H3" s="28" t="s">
        <v>67</v>
      </c>
    </row>
    <row r="4" spans="1:12" ht="27" customHeight="1" x14ac:dyDescent="0.25">
      <c r="A4" s="109" t="s">
        <v>115</v>
      </c>
      <c r="B4" s="109"/>
      <c r="C4" s="109"/>
      <c r="D4" s="109"/>
      <c r="E4" s="109"/>
      <c r="F4" s="109"/>
      <c r="G4" s="109"/>
      <c r="H4" s="110"/>
    </row>
    <row r="5" spans="1:12" ht="24.75" customHeight="1" x14ac:dyDescent="0.25">
      <c r="A5" s="34" t="s">
        <v>68</v>
      </c>
      <c r="B5" s="41"/>
      <c r="C5" s="114" t="s">
        <v>8</v>
      </c>
      <c r="D5" s="115"/>
      <c r="E5" s="115"/>
      <c r="F5" s="115"/>
      <c r="G5" s="116"/>
      <c r="H5" s="44">
        <f>0.19*J57*J58</f>
        <v>6129.7800000000007</v>
      </c>
    </row>
    <row r="6" spans="1:12" ht="15" customHeight="1" x14ac:dyDescent="0.25">
      <c r="A6" s="34" t="s">
        <v>69</v>
      </c>
      <c r="B6" s="41"/>
      <c r="C6" s="130" t="s">
        <v>64</v>
      </c>
      <c r="D6" s="131"/>
      <c r="E6" s="131"/>
      <c r="F6" s="131"/>
      <c r="G6" s="132"/>
      <c r="H6" s="28"/>
    </row>
    <row r="7" spans="1:12" s="62" customFormat="1" x14ac:dyDescent="0.25">
      <c r="A7" s="33"/>
      <c r="B7" s="38"/>
      <c r="C7" s="111" t="s">
        <v>135</v>
      </c>
      <c r="D7" s="112"/>
      <c r="E7" s="112"/>
      <c r="F7" s="112"/>
      <c r="G7" s="113"/>
      <c r="H7" s="61">
        <v>4402.1899999999996</v>
      </c>
    </row>
    <row r="8" spans="1:12" x14ac:dyDescent="0.25">
      <c r="A8" s="33"/>
      <c r="B8" s="38"/>
      <c r="C8" s="111" t="s">
        <v>127</v>
      </c>
      <c r="D8" s="112"/>
      <c r="E8" s="112"/>
      <c r="F8" s="112"/>
      <c r="G8" s="113"/>
      <c r="H8" s="28">
        <v>157362</v>
      </c>
    </row>
    <row r="9" spans="1:12" x14ac:dyDescent="0.25">
      <c r="A9" s="33"/>
      <c r="B9" s="38"/>
      <c r="C9" s="111" t="s">
        <v>134</v>
      </c>
      <c r="D9" s="112"/>
      <c r="E9" s="112"/>
      <c r="F9" s="112"/>
      <c r="G9" s="113"/>
      <c r="H9" s="28">
        <v>27500</v>
      </c>
    </row>
    <row r="10" spans="1:12" x14ac:dyDescent="0.25">
      <c r="A10" s="33"/>
      <c r="B10" s="38"/>
      <c r="C10" s="111" t="s">
        <v>128</v>
      </c>
      <c r="D10" s="112"/>
      <c r="E10" s="112"/>
      <c r="F10" s="112"/>
      <c r="G10" s="113"/>
      <c r="H10" s="28">
        <v>4052.02</v>
      </c>
    </row>
    <row r="11" spans="1:12" x14ac:dyDescent="0.25">
      <c r="A11" s="33"/>
      <c r="B11" s="38"/>
      <c r="C11" s="111" t="s">
        <v>129</v>
      </c>
      <c r="D11" s="112"/>
      <c r="E11" s="112"/>
      <c r="F11" s="112"/>
      <c r="G11" s="113"/>
      <c r="H11" s="28">
        <v>23043</v>
      </c>
    </row>
    <row r="12" spans="1:12" x14ac:dyDescent="0.25">
      <c r="A12" s="33"/>
      <c r="B12" s="38"/>
      <c r="C12" s="111" t="s">
        <v>130</v>
      </c>
      <c r="D12" s="112"/>
      <c r="E12" s="112"/>
      <c r="F12" s="112"/>
      <c r="G12" s="113"/>
      <c r="H12" s="28">
        <v>10000</v>
      </c>
    </row>
    <row r="13" spans="1:12" x14ac:dyDescent="0.25">
      <c r="A13" s="33"/>
      <c r="B13" s="38"/>
      <c r="C13" s="111" t="s">
        <v>136</v>
      </c>
      <c r="D13" s="112"/>
      <c r="E13" s="112"/>
      <c r="F13" s="112"/>
      <c r="G13" s="113"/>
      <c r="H13" s="28">
        <v>5000</v>
      </c>
    </row>
    <row r="14" spans="1:12" x14ac:dyDescent="0.25">
      <c r="A14" s="33"/>
      <c r="B14" s="38"/>
      <c r="C14" s="111" t="s">
        <v>131</v>
      </c>
      <c r="D14" s="112"/>
      <c r="E14" s="112"/>
      <c r="F14" s="112"/>
      <c r="G14" s="113"/>
      <c r="H14" s="28">
        <v>51032</v>
      </c>
    </row>
    <row r="15" spans="1:12" s="58" customFormat="1" x14ac:dyDescent="0.25">
      <c r="A15" s="33"/>
      <c r="B15" s="38"/>
      <c r="C15" s="105" t="s">
        <v>132</v>
      </c>
      <c r="D15" s="106"/>
      <c r="E15" s="106"/>
      <c r="F15" s="106"/>
      <c r="G15" s="107"/>
      <c r="H15" s="59">
        <v>22558</v>
      </c>
    </row>
    <row r="16" spans="1:12" s="69" customFormat="1" x14ac:dyDescent="0.25">
      <c r="A16" s="33"/>
      <c r="B16" s="38"/>
      <c r="C16" s="105" t="s">
        <v>150</v>
      </c>
      <c r="D16" s="106"/>
      <c r="E16" s="106"/>
      <c r="F16" s="106"/>
      <c r="G16" s="107"/>
      <c r="H16" s="70"/>
    </row>
    <row r="17" spans="1:11" x14ac:dyDescent="0.25">
      <c r="A17" s="33"/>
      <c r="B17" s="38"/>
      <c r="C17" s="111" t="s">
        <v>137</v>
      </c>
      <c r="D17" s="112"/>
      <c r="E17" s="112"/>
      <c r="F17" s="112"/>
      <c r="G17" s="113"/>
      <c r="H17" s="28">
        <v>4096.6499999999996</v>
      </c>
    </row>
    <row r="18" spans="1:11" ht="26.25" customHeight="1" x14ac:dyDescent="0.25">
      <c r="A18" s="34" t="s">
        <v>70</v>
      </c>
      <c r="B18" s="41"/>
      <c r="C18" s="105" t="s">
        <v>59</v>
      </c>
      <c r="D18" s="106"/>
      <c r="E18" s="106"/>
      <c r="F18" s="106"/>
      <c r="G18" s="107"/>
      <c r="H18" s="27">
        <f>0.04*J57*J58</f>
        <v>1290.48</v>
      </c>
    </row>
    <row r="19" spans="1:11" ht="15" customHeight="1" x14ac:dyDescent="0.25">
      <c r="A19" s="96" t="s">
        <v>13</v>
      </c>
      <c r="B19" s="97"/>
      <c r="C19" s="97"/>
      <c r="D19" s="97"/>
      <c r="E19" s="97"/>
      <c r="F19" s="97"/>
      <c r="G19" s="98"/>
      <c r="H19" s="28">
        <f>SUM(H5:H18)</f>
        <v>316466.12</v>
      </c>
    </row>
    <row r="20" spans="1:11" ht="24.75" customHeight="1" x14ac:dyDescent="0.25">
      <c r="A20" s="109" t="s">
        <v>71</v>
      </c>
      <c r="B20" s="109"/>
      <c r="C20" s="109"/>
      <c r="D20" s="109"/>
      <c r="E20" s="109"/>
      <c r="F20" s="109"/>
      <c r="G20" s="109"/>
      <c r="H20" s="110"/>
    </row>
    <row r="21" spans="1:11" ht="27.75" customHeight="1" x14ac:dyDescent="0.25">
      <c r="A21" s="34" t="s">
        <v>72</v>
      </c>
      <c r="B21" s="41"/>
      <c r="C21" s="105" t="s">
        <v>76</v>
      </c>
      <c r="D21" s="106"/>
      <c r="E21" s="106"/>
      <c r="F21" s="106"/>
      <c r="G21" s="107"/>
      <c r="H21" s="28" t="s">
        <v>67</v>
      </c>
    </row>
    <row r="22" spans="1:11" s="62" customFormat="1" x14ac:dyDescent="0.25">
      <c r="A22" s="33"/>
      <c r="B22" s="38"/>
      <c r="C22" s="99" t="s">
        <v>139</v>
      </c>
      <c r="D22" s="100"/>
      <c r="E22" s="100"/>
      <c r="F22" s="100"/>
      <c r="G22" s="101"/>
      <c r="H22" s="70">
        <v>2781.53</v>
      </c>
    </row>
    <row r="23" spans="1:11" s="69" customFormat="1" x14ac:dyDescent="0.25">
      <c r="A23" s="33"/>
      <c r="B23" s="38"/>
      <c r="C23" s="99" t="s">
        <v>142</v>
      </c>
      <c r="D23" s="100"/>
      <c r="E23" s="100"/>
      <c r="F23" s="100"/>
      <c r="G23" s="101"/>
      <c r="H23" s="70">
        <v>6174.75</v>
      </c>
    </row>
    <row r="24" spans="1:11" s="69" customFormat="1" x14ac:dyDescent="0.25">
      <c r="A24" s="33"/>
      <c r="B24" s="38"/>
      <c r="C24" s="102" t="s">
        <v>144</v>
      </c>
      <c r="D24" s="103"/>
      <c r="E24" s="103"/>
      <c r="F24" s="103"/>
      <c r="G24" s="104"/>
      <c r="H24" s="70">
        <v>14415.46</v>
      </c>
    </row>
    <row r="25" spans="1:11" s="69" customFormat="1" x14ac:dyDescent="0.25">
      <c r="A25" s="33"/>
      <c r="B25" s="38"/>
      <c r="C25" s="99" t="s">
        <v>138</v>
      </c>
      <c r="D25" s="100"/>
      <c r="E25" s="100"/>
      <c r="F25" s="100"/>
      <c r="G25" s="101"/>
      <c r="H25" s="70">
        <v>1979.85</v>
      </c>
    </row>
    <row r="26" spans="1:11" s="69" customFormat="1" x14ac:dyDescent="0.25">
      <c r="A26" s="33"/>
      <c r="B26" s="38"/>
      <c r="C26" s="99" t="s">
        <v>143</v>
      </c>
      <c r="D26" s="100"/>
      <c r="E26" s="100"/>
      <c r="F26" s="100"/>
      <c r="G26" s="101"/>
      <c r="H26" s="70">
        <v>2475.71</v>
      </c>
    </row>
    <row r="27" spans="1:11" s="68" customFormat="1" x14ac:dyDescent="0.25">
      <c r="A27" s="33"/>
      <c r="B27" s="38"/>
      <c r="C27" s="99" t="s">
        <v>146</v>
      </c>
      <c r="D27" s="100"/>
      <c r="E27" s="100"/>
      <c r="F27" s="100"/>
      <c r="G27" s="101"/>
      <c r="H27" s="70"/>
      <c r="K27" s="63"/>
    </row>
    <row r="28" spans="1:11" s="68" customFormat="1" x14ac:dyDescent="0.25">
      <c r="A28" s="33"/>
      <c r="B28" s="38"/>
      <c r="C28" s="99" t="s">
        <v>145</v>
      </c>
      <c r="D28" s="100"/>
      <c r="E28" s="100"/>
      <c r="F28" s="100"/>
      <c r="G28" s="101"/>
      <c r="H28" s="70">
        <v>2603</v>
      </c>
    </row>
    <row r="29" spans="1:11" s="64" customFormat="1" x14ac:dyDescent="0.25">
      <c r="A29" s="33"/>
      <c r="B29" s="38"/>
      <c r="C29" s="99" t="s">
        <v>141</v>
      </c>
      <c r="D29" s="100"/>
      <c r="E29" s="100"/>
      <c r="F29" s="100"/>
      <c r="G29" s="101"/>
      <c r="H29" s="70">
        <v>1217.4100000000001</v>
      </c>
    </row>
    <row r="30" spans="1:11" x14ac:dyDescent="0.25">
      <c r="A30" s="33"/>
      <c r="B30" s="38"/>
      <c r="C30" s="99" t="s">
        <v>119</v>
      </c>
      <c r="D30" s="100"/>
      <c r="E30" s="100"/>
      <c r="F30" s="100"/>
      <c r="G30" s="101"/>
      <c r="H30" s="70">
        <f>0.7*J57*J58</f>
        <v>22583.399999999998</v>
      </c>
    </row>
    <row r="31" spans="1:11" s="69" customFormat="1" x14ac:dyDescent="0.25">
      <c r="A31" s="33"/>
      <c r="B31" s="38"/>
      <c r="C31" s="99" t="s">
        <v>147</v>
      </c>
      <c r="D31" s="100"/>
      <c r="E31" s="100"/>
      <c r="F31" s="100"/>
      <c r="G31" s="101"/>
      <c r="H31" s="70"/>
    </row>
    <row r="32" spans="1:11" s="69" customFormat="1" x14ac:dyDescent="0.25">
      <c r="A32" s="33"/>
      <c r="B32" s="38"/>
      <c r="C32" s="99" t="s">
        <v>148</v>
      </c>
      <c r="D32" s="100"/>
      <c r="E32" s="100"/>
      <c r="F32" s="100"/>
      <c r="G32" s="101"/>
      <c r="H32" s="70"/>
    </row>
    <row r="33" spans="1:12" s="71" customFormat="1" x14ac:dyDescent="0.25">
      <c r="A33" s="33"/>
      <c r="B33" s="38"/>
      <c r="C33" s="111" t="s">
        <v>161</v>
      </c>
      <c r="D33" s="112"/>
      <c r="E33" s="112"/>
      <c r="F33" s="112"/>
      <c r="G33" s="113"/>
      <c r="H33" s="70"/>
    </row>
    <row r="34" spans="1:12" s="69" customFormat="1" x14ac:dyDescent="0.25">
      <c r="A34" s="33"/>
      <c r="B34" s="38"/>
      <c r="C34" s="99" t="s">
        <v>149</v>
      </c>
      <c r="D34" s="100"/>
      <c r="E34" s="100"/>
      <c r="F34" s="100"/>
      <c r="G34" s="101"/>
      <c r="H34" s="70"/>
    </row>
    <row r="35" spans="1:12" x14ac:dyDescent="0.25">
      <c r="A35" s="33"/>
      <c r="B35" s="38"/>
      <c r="C35" s="99" t="s">
        <v>114</v>
      </c>
      <c r="D35" s="100"/>
      <c r="E35" s="100"/>
      <c r="F35" s="100"/>
      <c r="G35" s="101"/>
      <c r="H35" s="70">
        <f>SUM(H22:H30)</f>
        <v>54231.109999999993</v>
      </c>
    </row>
    <row r="36" spans="1:12" ht="23.25" customHeight="1" x14ac:dyDescent="0.25">
      <c r="A36" s="34" t="s">
        <v>73</v>
      </c>
      <c r="B36" s="41"/>
      <c r="C36" s="105" t="s">
        <v>77</v>
      </c>
      <c r="D36" s="106"/>
      <c r="E36" s="106"/>
      <c r="F36" s="106"/>
      <c r="G36" s="107"/>
      <c r="H36" s="28"/>
    </row>
    <row r="37" spans="1:12" s="58" customFormat="1" ht="15.75" customHeight="1" x14ac:dyDescent="0.25">
      <c r="A37" s="33"/>
      <c r="B37" s="38"/>
      <c r="C37" s="105" t="s">
        <v>152</v>
      </c>
      <c r="D37" s="106"/>
      <c r="E37" s="106"/>
      <c r="F37" s="106"/>
      <c r="G37" s="107"/>
      <c r="H37" s="59">
        <v>2891</v>
      </c>
      <c r="J37" s="63"/>
    </row>
    <row r="38" spans="1:12" s="58" customFormat="1" ht="15.75" customHeight="1" x14ac:dyDescent="0.25">
      <c r="A38" s="33"/>
      <c r="B38" s="38"/>
      <c r="C38" s="105" t="s">
        <v>153</v>
      </c>
      <c r="D38" s="106"/>
      <c r="E38" s="106"/>
      <c r="F38" s="106"/>
      <c r="G38" s="107"/>
      <c r="H38" s="59">
        <v>2781.88</v>
      </c>
    </row>
    <row r="39" spans="1:12" s="69" customFormat="1" ht="15.75" customHeight="1" x14ac:dyDescent="0.25">
      <c r="A39" s="33"/>
      <c r="B39" s="38"/>
      <c r="C39" s="105" t="s">
        <v>151</v>
      </c>
      <c r="D39" s="106"/>
      <c r="E39" s="106"/>
      <c r="F39" s="106"/>
      <c r="G39" s="107"/>
      <c r="H39" s="70">
        <v>1607.72</v>
      </c>
      <c r="L39" s="63"/>
    </row>
    <row r="40" spans="1:12" s="69" customFormat="1" ht="15.75" customHeight="1" x14ac:dyDescent="0.25">
      <c r="A40" s="33"/>
      <c r="B40" s="38"/>
      <c r="C40" s="105" t="s">
        <v>155</v>
      </c>
      <c r="D40" s="106"/>
      <c r="E40" s="106"/>
      <c r="F40" s="106"/>
      <c r="G40" s="107"/>
      <c r="H40" s="70">
        <v>2784.31</v>
      </c>
    </row>
    <row r="41" spans="1:12" s="69" customFormat="1" ht="15.75" customHeight="1" x14ac:dyDescent="0.25">
      <c r="A41" s="33"/>
      <c r="B41" s="38"/>
      <c r="C41" s="105" t="s">
        <v>156</v>
      </c>
      <c r="D41" s="106"/>
      <c r="E41" s="106"/>
      <c r="F41" s="106"/>
      <c r="G41" s="107"/>
      <c r="H41" s="70">
        <v>3524.83</v>
      </c>
    </row>
    <row r="42" spans="1:12" s="69" customFormat="1" ht="15.75" customHeight="1" x14ac:dyDescent="0.25">
      <c r="A42" s="33"/>
      <c r="B42" s="38"/>
      <c r="C42" s="105" t="s">
        <v>157</v>
      </c>
      <c r="D42" s="106"/>
      <c r="E42" s="106"/>
      <c r="F42" s="106"/>
      <c r="G42" s="107"/>
      <c r="H42" s="70">
        <v>7196.01</v>
      </c>
    </row>
    <row r="43" spans="1:12" s="62" customFormat="1" ht="15.75" customHeight="1" x14ac:dyDescent="0.25">
      <c r="A43" s="33"/>
      <c r="B43" s="38"/>
      <c r="C43" s="105" t="s">
        <v>154</v>
      </c>
      <c r="D43" s="106"/>
      <c r="E43" s="106"/>
      <c r="F43" s="106"/>
      <c r="G43" s="107"/>
      <c r="H43" s="61">
        <v>3784.33</v>
      </c>
    </row>
    <row r="44" spans="1:12" s="69" customFormat="1" ht="15.75" customHeight="1" x14ac:dyDescent="0.25">
      <c r="A44" s="33"/>
      <c r="B44" s="38"/>
      <c r="C44" s="105" t="s">
        <v>158</v>
      </c>
      <c r="D44" s="106"/>
      <c r="E44" s="106"/>
      <c r="F44" s="106"/>
      <c r="G44" s="107"/>
      <c r="H44" s="70"/>
    </row>
    <row r="45" spans="1:12" s="69" customFormat="1" ht="15.75" customHeight="1" x14ac:dyDescent="0.25">
      <c r="A45" s="33"/>
      <c r="B45" s="38"/>
      <c r="C45" s="105" t="s">
        <v>159</v>
      </c>
      <c r="D45" s="106"/>
      <c r="E45" s="106"/>
      <c r="F45" s="106"/>
      <c r="G45" s="107"/>
      <c r="H45" s="70"/>
    </row>
    <row r="46" spans="1:12" s="69" customFormat="1" ht="15.75" customHeight="1" x14ac:dyDescent="0.25">
      <c r="A46" s="33"/>
      <c r="B46" s="38"/>
      <c r="C46" s="105" t="s">
        <v>160</v>
      </c>
      <c r="D46" s="106"/>
      <c r="E46" s="106"/>
      <c r="F46" s="106"/>
      <c r="G46" s="107"/>
      <c r="H46" s="70"/>
    </row>
    <row r="47" spans="1:12" x14ac:dyDescent="0.25">
      <c r="A47" s="33"/>
      <c r="B47" s="38"/>
      <c r="C47" s="111" t="s">
        <v>120</v>
      </c>
      <c r="D47" s="112"/>
      <c r="E47" s="112"/>
      <c r="F47" s="112"/>
      <c r="G47" s="113"/>
      <c r="H47" s="28"/>
    </row>
    <row r="48" spans="1:12" x14ac:dyDescent="0.25">
      <c r="A48" s="33"/>
      <c r="B48" s="38"/>
      <c r="C48" s="111" t="s">
        <v>119</v>
      </c>
      <c r="D48" s="112"/>
      <c r="E48" s="112"/>
      <c r="F48" s="112"/>
      <c r="G48" s="113"/>
      <c r="H48" s="28">
        <f>0.96*J57*J58</f>
        <v>30971.52</v>
      </c>
      <c r="K48" s="63"/>
    </row>
    <row r="49" spans="1:15" x14ac:dyDescent="0.25">
      <c r="A49" s="33"/>
      <c r="B49" s="38"/>
      <c r="C49" s="111" t="s">
        <v>114</v>
      </c>
      <c r="D49" s="112"/>
      <c r="E49" s="112"/>
      <c r="F49" s="112"/>
      <c r="G49" s="113"/>
      <c r="H49" s="28">
        <f>SUM(H37:H48)</f>
        <v>55541.600000000006</v>
      </c>
    </row>
    <row r="50" spans="1:15" ht="24" customHeight="1" x14ac:dyDescent="0.25">
      <c r="A50" s="34" t="s">
        <v>74</v>
      </c>
      <c r="B50" s="41"/>
      <c r="C50" s="105" t="s">
        <v>78</v>
      </c>
      <c r="D50" s="106"/>
      <c r="E50" s="106"/>
      <c r="F50" s="106"/>
      <c r="G50" s="107"/>
      <c r="H50" s="28"/>
    </row>
    <row r="51" spans="1:15" x14ac:dyDescent="0.25">
      <c r="A51" s="123"/>
      <c r="B51" s="124"/>
      <c r="C51" s="111" t="s">
        <v>118</v>
      </c>
      <c r="D51" s="112"/>
      <c r="E51" s="112"/>
      <c r="F51" s="112"/>
      <c r="G51" s="113"/>
      <c r="H51" s="28"/>
    </row>
    <row r="52" spans="1:15" x14ac:dyDescent="0.25">
      <c r="A52" s="123"/>
      <c r="B52" s="124"/>
      <c r="C52" s="111" t="s">
        <v>121</v>
      </c>
      <c r="D52" s="112"/>
      <c r="E52" s="112"/>
      <c r="F52" s="112"/>
      <c r="G52" s="113"/>
      <c r="H52" s="28"/>
    </row>
    <row r="53" spans="1:15" s="50" customFormat="1" x14ac:dyDescent="0.25">
      <c r="A53" s="123"/>
      <c r="B53" s="124"/>
      <c r="C53" s="111" t="s">
        <v>119</v>
      </c>
      <c r="D53" s="112"/>
      <c r="E53" s="112"/>
      <c r="F53" s="112"/>
      <c r="G53" s="113"/>
      <c r="H53" s="28">
        <f>0.64*J57*J58</f>
        <v>20647.68</v>
      </c>
    </row>
    <row r="54" spans="1:15" s="50" customFormat="1" x14ac:dyDescent="0.25">
      <c r="A54" s="125"/>
      <c r="B54" s="126"/>
      <c r="C54" s="30"/>
      <c r="D54" s="45"/>
      <c r="E54" s="45" t="s">
        <v>114</v>
      </c>
      <c r="F54" s="45"/>
      <c r="G54" s="46"/>
      <c r="H54" s="35">
        <f>SUM(H51:H53)</f>
        <v>20647.68</v>
      </c>
    </row>
    <row r="55" spans="1:15" ht="15" customHeight="1" x14ac:dyDescent="0.25">
      <c r="A55" s="96" t="s">
        <v>18</v>
      </c>
      <c r="B55" s="97"/>
      <c r="C55" s="97"/>
      <c r="D55" s="97"/>
      <c r="E55" s="97"/>
      <c r="F55" s="97"/>
      <c r="G55" s="98"/>
      <c r="H55" s="35">
        <v>127447.86</v>
      </c>
    </row>
    <row r="56" spans="1:15" ht="15" customHeight="1" x14ac:dyDescent="0.25">
      <c r="A56" s="120" t="s">
        <v>75</v>
      </c>
      <c r="B56" s="120"/>
      <c r="C56" s="121"/>
      <c r="D56" s="121"/>
      <c r="E56" s="121"/>
      <c r="F56" s="121"/>
      <c r="G56" s="121"/>
      <c r="H56" s="122"/>
      <c r="O56" s="63"/>
    </row>
    <row r="57" spans="1:15" ht="15" customHeight="1" x14ac:dyDescent="0.25">
      <c r="A57" s="34" t="s">
        <v>79</v>
      </c>
      <c r="B57" s="41"/>
      <c r="C57" s="114" t="s">
        <v>20</v>
      </c>
      <c r="D57" s="115"/>
      <c r="E57" s="115"/>
      <c r="F57" s="115"/>
      <c r="G57" s="116"/>
      <c r="H57" s="73">
        <f>2.67*J57*J58</f>
        <v>86139.54</v>
      </c>
      <c r="J57" s="57">
        <v>12</v>
      </c>
    </row>
    <row r="58" spans="1:15" ht="15" customHeight="1" x14ac:dyDescent="0.25">
      <c r="A58" s="34" t="s">
        <v>80</v>
      </c>
      <c r="B58" s="41"/>
      <c r="C58" s="114" t="s">
        <v>21</v>
      </c>
      <c r="D58" s="115"/>
      <c r="E58" s="115"/>
      <c r="F58" s="115"/>
      <c r="G58" s="116"/>
      <c r="H58" s="73">
        <f>0.14*J57*J58</f>
        <v>4516.68</v>
      </c>
      <c r="J58" s="32">
        <v>2688.5</v>
      </c>
    </row>
    <row r="59" spans="1:15" ht="29.25" customHeight="1" x14ac:dyDescent="0.25">
      <c r="A59" s="33" t="s">
        <v>81</v>
      </c>
      <c r="B59" s="38"/>
      <c r="C59" s="114" t="s">
        <v>22</v>
      </c>
      <c r="D59" s="115"/>
      <c r="E59" s="115"/>
      <c r="F59" s="115"/>
      <c r="G59" s="116"/>
      <c r="H59" s="73">
        <f>0.02*J57*J58</f>
        <v>645.24</v>
      </c>
    </row>
    <row r="60" spans="1:15" ht="15" customHeight="1" x14ac:dyDescent="0.25">
      <c r="A60" s="34" t="s">
        <v>81</v>
      </c>
      <c r="B60" s="41"/>
      <c r="C60" s="114" t="s">
        <v>23</v>
      </c>
      <c r="D60" s="115"/>
      <c r="E60" s="115"/>
      <c r="F60" s="115"/>
      <c r="G60" s="116"/>
      <c r="H60" s="73">
        <f>0.02*J57*J58</f>
        <v>645.24</v>
      </c>
    </row>
    <row r="61" spans="1:15" ht="15" customHeight="1" x14ac:dyDescent="0.25">
      <c r="A61" s="33" t="s">
        <v>82</v>
      </c>
      <c r="B61" s="38"/>
      <c r="C61" s="114" t="s">
        <v>3</v>
      </c>
      <c r="D61" s="115"/>
      <c r="E61" s="115"/>
      <c r="F61" s="115"/>
      <c r="G61" s="116"/>
      <c r="H61" s="73">
        <f>0.45*J57*J58</f>
        <v>14517.900000000001</v>
      </c>
    </row>
    <row r="62" spans="1:15" ht="15" customHeight="1" x14ac:dyDescent="0.25">
      <c r="A62" s="34" t="s">
        <v>83</v>
      </c>
      <c r="B62" s="41"/>
      <c r="C62" s="114" t="s">
        <v>25</v>
      </c>
      <c r="D62" s="115"/>
      <c r="E62" s="115"/>
      <c r="F62" s="115"/>
      <c r="G62" s="116"/>
      <c r="H62" s="73">
        <f>0.04*J57*J58</f>
        <v>1290.48</v>
      </c>
    </row>
    <row r="63" spans="1:15" ht="15" customHeight="1" x14ac:dyDescent="0.25">
      <c r="A63" s="33" t="s">
        <v>84</v>
      </c>
      <c r="B63" s="38"/>
      <c r="C63" s="114" t="s">
        <v>26</v>
      </c>
      <c r="D63" s="115"/>
      <c r="E63" s="115"/>
      <c r="F63" s="115"/>
      <c r="G63" s="116"/>
      <c r="H63" s="73">
        <f>1.11*J57*J58</f>
        <v>35810.82</v>
      </c>
    </row>
    <row r="64" spans="1:15" ht="15" customHeight="1" x14ac:dyDescent="0.25">
      <c r="A64" s="34" t="s">
        <v>85</v>
      </c>
      <c r="B64" s="41"/>
      <c r="C64" s="114" t="s">
        <v>52</v>
      </c>
      <c r="D64" s="115"/>
      <c r="E64" s="115"/>
      <c r="F64" s="115"/>
      <c r="G64" s="116"/>
      <c r="H64" s="73">
        <v>0</v>
      </c>
    </row>
    <row r="65" spans="1:14" ht="15" customHeight="1" x14ac:dyDescent="0.25">
      <c r="A65" s="33" t="s">
        <v>86</v>
      </c>
      <c r="B65" s="38"/>
      <c r="C65" s="114" t="s">
        <v>6</v>
      </c>
      <c r="D65" s="115"/>
      <c r="E65" s="115"/>
      <c r="F65" s="115"/>
      <c r="G65" s="116"/>
      <c r="H65" s="73">
        <v>0</v>
      </c>
    </row>
    <row r="66" spans="1:14" ht="15" customHeight="1" x14ac:dyDescent="0.25">
      <c r="A66" s="34" t="s">
        <v>87</v>
      </c>
      <c r="B66" s="41"/>
      <c r="C66" s="114" t="s">
        <v>28</v>
      </c>
      <c r="D66" s="115"/>
      <c r="E66" s="115"/>
      <c r="F66" s="115"/>
      <c r="G66" s="116"/>
      <c r="H66" s="73">
        <v>0</v>
      </c>
    </row>
    <row r="67" spans="1:14" ht="15" customHeight="1" x14ac:dyDescent="0.25">
      <c r="A67" s="33" t="s">
        <v>88</v>
      </c>
      <c r="B67" s="38"/>
      <c r="C67" s="114" t="s">
        <v>51</v>
      </c>
      <c r="D67" s="115"/>
      <c r="E67" s="115"/>
      <c r="F67" s="115"/>
      <c r="G67" s="116"/>
      <c r="H67" s="73">
        <f>0.11*J57*J58</f>
        <v>3548.82</v>
      </c>
    </row>
    <row r="68" spans="1:14" ht="15" customHeight="1" x14ac:dyDescent="0.25">
      <c r="A68" s="34" t="s">
        <v>89</v>
      </c>
      <c r="B68" s="41"/>
      <c r="C68" s="114" t="s">
        <v>30</v>
      </c>
      <c r="D68" s="115"/>
      <c r="E68" s="115"/>
      <c r="F68" s="115"/>
      <c r="G68" s="116"/>
      <c r="H68" s="73">
        <f>2.7*J57*J58</f>
        <v>87107.400000000009</v>
      </c>
      <c r="N68" s="63"/>
    </row>
    <row r="69" spans="1:14" ht="15" customHeight="1" x14ac:dyDescent="0.25">
      <c r="A69" s="33" t="s">
        <v>90</v>
      </c>
      <c r="B69" s="38"/>
      <c r="C69" s="114" t="s">
        <v>31</v>
      </c>
      <c r="D69" s="115"/>
      <c r="E69" s="115"/>
      <c r="F69" s="115"/>
      <c r="G69" s="116"/>
      <c r="H69" s="73">
        <f>0.6*J57*J58</f>
        <v>19357.199999999997</v>
      </c>
    </row>
    <row r="70" spans="1:14" ht="15" customHeight="1" x14ac:dyDescent="0.25">
      <c r="A70" s="42" t="s">
        <v>91</v>
      </c>
      <c r="B70" s="43"/>
      <c r="C70" s="138" t="s">
        <v>116</v>
      </c>
      <c r="D70" s="139"/>
      <c r="E70" s="139"/>
      <c r="F70" s="139"/>
      <c r="G70" s="140"/>
      <c r="H70" s="70">
        <f>3.61*J57*J58</f>
        <v>116465.82</v>
      </c>
    </row>
    <row r="71" spans="1:14" ht="15" customHeight="1" x14ac:dyDescent="0.25">
      <c r="A71" s="96" t="s">
        <v>32</v>
      </c>
      <c r="B71" s="97"/>
      <c r="C71" s="97"/>
      <c r="D71" s="97"/>
      <c r="E71" s="97"/>
      <c r="F71" s="97"/>
      <c r="G71" s="98"/>
      <c r="H71" s="74">
        <f>SUM(H57:H70)</f>
        <v>370045.14</v>
      </c>
    </row>
    <row r="72" spans="1:14" s="51" customFormat="1" ht="15" customHeight="1" x14ac:dyDescent="0.25">
      <c r="A72" s="52">
        <v>4</v>
      </c>
      <c r="B72" s="52"/>
      <c r="C72" s="142" t="s">
        <v>117</v>
      </c>
      <c r="D72" s="142"/>
      <c r="E72" s="142"/>
      <c r="F72" s="142"/>
      <c r="G72" s="142"/>
      <c r="H72" s="60">
        <v>17000</v>
      </c>
    </row>
    <row r="73" spans="1:14" s="53" customFormat="1" ht="15" customHeight="1" x14ac:dyDescent="0.25">
      <c r="A73" s="142">
        <v>5</v>
      </c>
      <c r="B73" s="52"/>
      <c r="C73" s="142" t="s">
        <v>133</v>
      </c>
      <c r="D73" s="142"/>
      <c r="E73" s="142"/>
      <c r="F73" s="142"/>
      <c r="G73" s="142"/>
      <c r="H73" s="60">
        <v>1500</v>
      </c>
    </row>
    <row r="74" spans="1:14" s="53" customFormat="1" ht="15" customHeight="1" x14ac:dyDescent="0.25">
      <c r="A74" s="142"/>
      <c r="B74" s="52"/>
      <c r="C74" s="102" t="s">
        <v>140</v>
      </c>
      <c r="D74" s="103"/>
      <c r="E74" s="103"/>
      <c r="F74" s="103"/>
      <c r="G74" s="104"/>
      <c r="H74" s="60">
        <v>4052.02</v>
      </c>
      <c r="K74" s="72"/>
    </row>
    <row r="75" spans="1:14" s="53" customFormat="1" ht="15" customHeight="1" x14ac:dyDescent="0.25">
      <c r="A75" s="142"/>
      <c r="B75" s="52"/>
      <c r="C75" s="96"/>
      <c r="D75" s="97"/>
      <c r="E75" s="97"/>
      <c r="F75" s="97"/>
      <c r="G75" s="98"/>
      <c r="H75" s="60"/>
      <c r="K75" s="72"/>
    </row>
    <row r="76" spans="1:14" s="53" customFormat="1" x14ac:dyDescent="0.25">
      <c r="A76" s="142"/>
      <c r="B76" s="52"/>
      <c r="C76" s="142" t="s">
        <v>6</v>
      </c>
      <c r="D76" s="142"/>
      <c r="E76" s="142"/>
      <c r="F76" s="142"/>
      <c r="G76" s="142"/>
      <c r="H76" s="60">
        <v>5575.38</v>
      </c>
    </row>
    <row r="77" spans="1:14" ht="15" customHeight="1" x14ac:dyDescent="0.25">
      <c r="A77" s="141" t="s">
        <v>93</v>
      </c>
      <c r="B77" s="141"/>
      <c r="C77" s="141"/>
      <c r="D77" s="141"/>
      <c r="E77" s="141"/>
      <c r="F77" s="141"/>
      <c r="G77" s="141"/>
      <c r="H77" s="141"/>
    </row>
    <row r="78" spans="1:14" x14ac:dyDescent="0.25">
      <c r="A78" s="143" t="s">
        <v>94</v>
      </c>
      <c r="B78" s="143"/>
      <c r="C78" s="143"/>
      <c r="D78" s="143"/>
      <c r="E78" s="29" t="s">
        <v>95</v>
      </c>
      <c r="F78" s="29" t="s">
        <v>96</v>
      </c>
      <c r="G78" s="29" t="s">
        <v>97</v>
      </c>
      <c r="H78" s="29" t="s">
        <v>98</v>
      </c>
    </row>
    <row r="79" spans="1:14" x14ac:dyDescent="0.25">
      <c r="A79" s="135" t="s">
        <v>99</v>
      </c>
      <c r="B79" s="135"/>
      <c r="C79" s="135"/>
      <c r="D79" s="135"/>
      <c r="E79" s="28">
        <v>370367.88</v>
      </c>
      <c r="F79" s="28">
        <v>356894.26</v>
      </c>
      <c r="G79" s="60">
        <v>370046.84</v>
      </c>
      <c r="H79" s="60">
        <f t="shared" ref="H79:H85" si="0">F79-G79</f>
        <v>-13152.580000000016</v>
      </c>
    </row>
    <row r="80" spans="1:14" x14ac:dyDescent="0.25">
      <c r="A80" s="135" t="s">
        <v>100</v>
      </c>
      <c r="B80" s="135"/>
      <c r="C80" s="135"/>
      <c r="D80" s="135"/>
      <c r="E80" s="28">
        <v>136468.56</v>
      </c>
      <c r="F80" s="28">
        <v>130859.37</v>
      </c>
      <c r="G80" s="28">
        <f>H19</f>
        <v>316466.12</v>
      </c>
      <c r="H80" s="28">
        <f t="shared" si="0"/>
        <v>-185606.75</v>
      </c>
    </row>
    <row r="81" spans="1:8" x14ac:dyDescent="0.25">
      <c r="A81" s="135" t="s">
        <v>101</v>
      </c>
      <c r="B81" s="135"/>
      <c r="C81" s="135"/>
      <c r="D81" s="135"/>
      <c r="E81" s="28">
        <v>40973.040000000001</v>
      </c>
      <c r="F81" s="28">
        <v>38946.050000000003</v>
      </c>
      <c r="G81" s="28">
        <f>H35</f>
        <v>54231.109999999993</v>
      </c>
      <c r="H81" s="28">
        <f t="shared" si="0"/>
        <v>-15285.05999999999</v>
      </c>
    </row>
    <row r="82" spans="1:8" x14ac:dyDescent="0.25">
      <c r="A82" s="135" t="s">
        <v>102</v>
      </c>
      <c r="B82" s="135"/>
      <c r="C82" s="135"/>
      <c r="D82" s="135"/>
      <c r="E82" s="28">
        <v>68395.320000000007</v>
      </c>
      <c r="F82" s="28">
        <v>65204.43</v>
      </c>
      <c r="G82" s="28">
        <f>H49</f>
        <v>55541.600000000006</v>
      </c>
      <c r="H82" s="28">
        <f t="shared" si="0"/>
        <v>9662.8299999999945</v>
      </c>
    </row>
    <row r="83" spans="1:8" x14ac:dyDescent="0.25">
      <c r="A83" s="135" t="s">
        <v>104</v>
      </c>
      <c r="B83" s="135"/>
      <c r="C83" s="135"/>
      <c r="D83" s="135"/>
      <c r="E83" s="28">
        <v>41618.400000000001</v>
      </c>
      <c r="F83" s="28">
        <v>39561.919999999998</v>
      </c>
      <c r="G83" s="54">
        <f>H54</f>
        <v>20647.68</v>
      </c>
      <c r="H83" s="28">
        <f t="shared" si="0"/>
        <v>18914.239999999998</v>
      </c>
    </row>
    <row r="84" spans="1:8" x14ac:dyDescent="0.25">
      <c r="A84" s="135" t="s">
        <v>117</v>
      </c>
      <c r="B84" s="135"/>
      <c r="C84" s="135"/>
      <c r="D84" s="135"/>
      <c r="E84" s="28">
        <v>20148.3</v>
      </c>
      <c r="F84" s="28">
        <v>18974.34</v>
      </c>
      <c r="G84" s="28">
        <v>17000</v>
      </c>
      <c r="H84" s="28">
        <f t="shared" si="0"/>
        <v>1974.3400000000001</v>
      </c>
    </row>
    <row r="85" spans="1:8" s="66" customFormat="1" ht="16.5" customHeight="1" x14ac:dyDescent="0.25">
      <c r="A85" s="105" t="s">
        <v>123</v>
      </c>
      <c r="B85" s="106"/>
      <c r="C85" s="106"/>
      <c r="D85" s="107"/>
      <c r="E85" s="67">
        <v>6719.38</v>
      </c>
      <c r="F85" s="67">
        <v>5775.08</v>
      </c>
      <c r="G85" s="67">
        <v>6719.38</v>
      </c>
      <c r="H85" s="67">
        <f t="shared" si="0"/>
        <v>-944.30000000000018</v>
      </c>
    </row>
    <row r="86" spans="1:8" s="64" customFormat="1" ht="24.75" customHeight="1" x14ac:dyDescent="0.25">
      <c r="A86" s="105" t="s">
        <v>124</v>
      </c>
      <c r="B86" s="106"/>
      <c r="C86" s="106"/>
      <c r="D86" s="107"/>
      <c r="E86" s="67">
        <v>14280.21</v>
      </c>
      <c r="F86" s="67">
        <v>11834.15</v>
      </c>
      <c r="G86" s="67">
        <v>14280.21</v>
      </c>
      <c r="H86" s="67">
        <f>F86-G86</f>
        <v>-2446.0599999999995</v>
      </c>
    </row>
    <row r="87" spans="1:8" s="55" customFormat="1" ht="18" customHeight="1" x14ac:dyDescent="0.25">
      <c r="A87" s="105" t="s">
        <v>125</v>
      </c>
      <c r="B87" s="106"/>
      <c r="C87" s="106"/>
      <c r="D87" s="107"/>
      <c r="E87" s="65"/>
      <c r="F87" s="65"/>
      <c r="G87" s="60">
        <f>H73+H74+H75+H76</f>
        <v>11127.400000000001</v>
      </c>
      <c r="H87" s="65">
        <f>F87-G87</f>
        <v>-11127.400000000001</v>
      </c>
    </row>
    <row r="88" spans="1:8" x14ac:dyDescent="0.25">
      <c r="A88" s="105" t="s">
        <v>105</v>
      </c>
      <c r="B88" s="106"/>
      <c r="C88" s="106"/>
      <c r="D88" s="107"/>
      <c r="E88" s="28">
        <f>SUM(E79:E87)</f>
        <v>698971.09000000008</v>
      </c>
      <c r="F88" s="28">
        <f>SUM(F79:F87)</f>
        <v>668049.60000000009</v>
      </c>
      <c r="G88" s="60"/>
      <c r="H88" s="60">
        <f>SUM(H79:H87)</f>
        <v>-198010.74000000002</v>
      </c>
    </row>
    <row r="89" spans="1:8" ht="24" customHeight="1" x14ac:dyDescent="0.25">
      <c r="A89" s="105" t="s">
        <v>106</v>
      </c>
      <c r="B89" s="106"/>
      <c r="C89" s="106"/>
      <c r="D89" s="107"/>
      <c r="E89" s="28"/>
      <c r="F89" s="56"/>
      <c r="G89" s="28">
        <v>3976</v>
      </c>
      <c r="H89" s="28">
        <v>-3976</v>
      </c>
    </row>
    <row r="90" spans="1:8" x14ac:dyDescent="0.25">
      <c r="A90" s="135" t="s">
        <v>107</v>
      </c>
      <c r="B90" s="135"/>
      <c r="C90" s="135"/>
      <c r="D90" s="135"/>
      <c r="E90" s="28"/>
      <c r="F90" s="28"/>
      <c r="G90" s="28"/>
      <c r="H90" s="28">
        <f>SUM(H88:H89)</f>
        <v>-201986.74000000002</v>
      </c>
    </row>
    <row r="91" spans="1:8" x14ac:dyDescent="0.25">
      <c r="A91" s="136" t="s">
        <v>126</v>
      </c>
      <c r="B91" s="136"/>
      <c r="C91" s="136"/>
      <c r="D91" s="136"/>
      <c r="E91" s="136"/>
      <c r="F91" s="136"/>
      <c r="G91" s="136"/>
      <c r="H91" s="136"/>
    </row>
    <row r="92" spans="1:8" s="66" customFormat="1" ht="25.5" customHeight="1" x14ac:dyDescent="0.25">
      <c r="A92" s="105" t="s">
        <v>122</v>
      </c>
      <c r="B92" s="106"/>
      <c r="C92" s="106"/>
      <c r="D92" s="107"/>
      <c r="E92" s="67">
        <v>0</v>
      </c>
      <c r="F92" s="67">
        <v>-54457.32</v>
      </c>
      <c r="G92" s="67"/>
      <c r="H92" s="67">
        <f>F92</f>
        <v>-54457.32</v>
      </c>
    </row>
    <row r="93" spans="1:8" x14ac:dyDescent="0.25">
      <c r="A93" s="137" t="s">
        <v>109</v>
      </c>
      <c r="B93" s="137"/>
      <c r="C93" s="137"/>
      <c r="D93" s="137"/>
      <c r="E93" s="137"/>
      <c r="F93" s="137"/>
      <c r="G93" s="137"/>
      <c r="H93" s="28">
        <f>H90+H92</f>
        <v>-256444.06000000003</v>
      </c>
    </row>
    <row r="94" spans="1:8" x14ac:dyDescent="0.25">
      <c r="A94" s="137" t="s">
        <v>110</v>
      </c>
      <c r="B94" s="137"/>
      <c r="C94" s="137"/>
      <c r="D94" s="137"/>
      <c r="E94" s="137"/>
      <c r="F94" s="137"/>
      <c r="G94" s="137"/>
      <c r="H94" s="28">
        <v>105274.2</v>
      </c>
    </row>
    <row r="97" spans="1:8" x14ac:dyDescent="0.25">
      <c r="A97" s="133"/>
      <c r="B97" s="133"/>
      <c r="C97" s="133"/>
      <c r="D97" s="133"/>
      <c r="E97" s="133"/>
      <c r="F97" s="134"/>
      <c r="G97" s="134"/>
      <c r="H97" s="134"/>
    </row>
  </sheetData>
  <mergeCells count="98">
    <mergeCell ref="C70:G70"/>
    <mergeCell ref="C60:G60"/>
    <mergeCell ref="A77:H77"/>
    <mergeCell ref="A83:D83"/>
    <mergeCell ref="A71:G71"/>
    <mergeCell ref="A79:D79"/>
    <mergeCell ref="A80:D80"/>
    <mergeCell ref="A81:D81"/>
    <mergeCell ref="A82:D82"/>
    <mergeCell ref="C76:G76"/>
    <mergeCell ref="C72:G72"/>
    <mergeCell ref="C73:G73"/>
    <mergeCell ref="A73:A76"/>
    <mergeCell ref="A78:D78"/>
    <mergeCell ref="C61:G61"/>
    <mergeCell ref="C63:G63"/>
    <mergeCell ref="A97:E97"/>
    <mergeCell ref="F97:H97"/>
    <mergeCell ref="A84:D84"/>
    <mergeCell ref="A88:D88"/>
    <mergeCell ref="A90:D90"/>
    <mergeCell ref="A89:D89"/>
    <mergeCell ref="A91:H91"/>
    <mergeCell ref="A87:D87"/>
    <mergeCell ref="A93:G93"/>
    <mergeCell ref="A94:G94"/>
    <mergeCell ref="A92:D92"/>
    <mergeCell ref="A85:D85"/>
    <mergeCell ref="A86:D86"/>
    <mergeCell ref="C52:G52"/>
    <mergeCell ref="C53:G53"/>
    <mergeCell ref="C5:G5"/>
    <mergeCell ref="C3:G3"/>
    <mergeCell ref="C8:G8"/>
    <mergeCell ref="C9:G9"/>
    <mergeCell ref="C6:G6"/>
    <mergeCell ref="C12:G12"/>
    <mergeCell ref="C13:G13"/>
    <mergeCell ref="C14:G14"/>
    <mergeCell ref="C17:G17"/>
    <mergeCell ref="C37:G37"/>
    <mergeCell ref="C27:G27"/>
    <mergeCell ref="C28:G28"/>
    <mergeCell ref="C33:G33"/>
    <mergeCell ref="C62:G62"/>
    <mergeCell ref="A55:G55"/>
    <mergeCell ref="C18:G18"/>
    <mergeCell ref="C59:G59"/>
    <mergeCell ref="C35:G35"/>
    <mergeCell ref="C36:G36"/>
    <mergeCell ref="C47:G47"/>
    <mergeCell ref="C48:G48"/>
    <mergeCell ref="A56:H56"/>
    <mergeCell ref="C38:G38"/>
    <mergeCell ref="A20:H20"/>
    <mergeCell ref="A51:B54"/>
    <mergeCell ref="C50:G50"/>
    <mergeCell ref="C51:G51"/>
    <mergeCell ref="C49:G49"/>
    <mergeCell ref="C43:G43"/>
    <mergeCell ref="C69:G69"/>
    <mergeCell ref="C64:G64"/>
    <mergeCell ref="C65:G65"/>
    <mergeCell ref="C66:G66"/>
    <mergeCell ref="C67:G67"/>
    <mergeCell ref="C68:G68"/>
    <mergeCell ref="A1:H1"/>
    <mergeCell ref="A4:H4"/>
    <mergeCell ref="C7:G7"/>
    <mergeCell ref="C57:G57"/>
    <mergeCell ref="C58:G58"/>
    <mergeCell ref="C11:G11"/>
    <mergeCell ref="A2:H2"/>
    <mergeCell ref="A3:B3"/>
    <mergeCell ref="A19:G19"/>
    <mergeCell ref="C21:G21"/>
    <mergeCell ref="C30:G30"/>
    <mergeCell ref="C22:G22"/>
    <mergeCell ref="C29:G29"/>
    <mergeCell ref="C15:G15"/>
    <mergeCell ref="C10:G10"/>
    <mergeCell ref="C16:G16"/>
    <mergeCell ref="C75:G75"/>
    <mergeCell ref="C23:G23"/>
    <mergeCell ref="C24:G24"/>
    <mergeCell ref="C25:G25"/>
    <mergeCell ref="C26:G26"/>
    <mergeCell ref="C31:G31"/>
    <mergeCell ref="C32:G32"/>
    <mergeCell ref="C34:G34"/>
    <mergeCell ref="C39:G39"/>
    <mergeCell ref="C40:G40"/>
    <mergeCell ref="C41:G41"/>
    <mergeCell ref="C42:G42"/>
    <mergeCell ref="C46:G46"/>
    <mergeCell ref="C44:G44"/>
    <mergeCell ref="C45:G45"/>
    <mergeCell ref="C74:G7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08" t="s">
        <v>65</v>
      </c>
      <c r="B1" s="108"/>
      <c r="C1" s="108"/>
      <c r="D1" s="108"/>
      <c r="E1" s="108"/>
      <c r="F1" s="108"/>
      <c r="G1" s="108"/>
      <c r="H1" s="108"/>
      <c r="I1" s="31"/>
      <c r="J1" s="31"/>
      <c r="K1" s="31"/>
      <c r="L1" s="31"/>
    </row>
    <row r="2" spans="1:12" ht="36" customHeight="1" x14ac:dyDescent="0.25">
      <c r="A2" s="144" t="s">
        <v>66</v>
      </c>
      <c r="B2" s="144"/>
      <c r="C2" s="144"/>
      <c r="D2" s="144"/>
      <c r="E2" s="144"/>
      <c r="F2" s="144"/>
      <c r="G2" s="144"/>
      <c r="H2" s="145"/>
    </row>
    <row r="3" spans="1:12" ht="27" customHeight="1" x14ac:dyDescent="0.25">
      <c r="A3" s="96" t="s">
        <v>111</v>
      </c>
      <c r="B3" s="98"/>
      <c r="C3" s="127" t="s">
        <v>92</v>
      </c>
      <c r="D3" s="128"/>
      <c r="E3" s="128"/>
      <c r="F3" s="128"/>
      <c r="G3" s="129"/>
      <c r="H3" s="28" t="s">
        <v>67</v>
      </c>
    </row>
    <row r="4" spans="1:12" ht="27" customHeight="1" x14ac:dyDescent="0.25">
      <c r="A4" s="109" t="s">
        <v>9</v>
      </c>
      <c r="B4" s="109"/>
      <c r="C4" s="109"/>
      <c r="D4" s="109"/>
      <c r="E4" s="109"/>
      <c r="F4" s="109"/>
      <c r="G4" s="109"/>
      <c r="H4" s="110"/>
    </row>
    <row r="5" spans="1:12" ht="24.75" customHeight="1" x14ac:dyDescent="0.25">
      <c r="A5" s="34" t="s">
        <v>68</v>
      </c>
      <c r="B5" s="41"/>
      <c r="C5" s="114" t="s">
        <v>8</v>
      </c>
      <c r="D5" s="115"/>
      <c r="E5" s="115"/>
      <c r="F5" s="115"/>
      <c r="G5" s="116"/>
      <c r="H5" s="37"/>
    </row>
    <row r="6" spans="1:12" ht="15" customHeight="1" x14ac:dyDescent="0.25">
      <c r="A6" s="34" t="s">
        <v>69</v>
      </c>
      <c r="B6" s="41"/>
      <c r="C6" s="130" t="s">
        <v>64</v>
      </c>
      <c r="D6" s="131"/>
      <c r="E6" s="131"/>
      <c r="F6" s="131"/>
      <c r="G6" s="132"/>
      <c r="H6" s="28"/>
    </row>
    <row r="7" spans="1:12" x14ac:dyDescent="0.25">
      <c r="A7" s="33"/>
      <c r="B7" s="38"/>
      <c r="C7" s="111"/>
      <c r="D7" s="112"/>
      <c r="E7" s="112"/>
      <c r="F7" s="112"/>
      <c r="G7" s="113"/>
      <c r="H7" s="28"/>
    </row>
    <row r="8" spans="1:12" x14ac:dyDescent="0.25">
      <c r="A8" s="33"/>
      <c r="B8" s="38"/>
      <c r="C8" s="111"/>
      <c r="D8" s="112"/>
      <c r="E8" s="112"/>
      <c r="F8" s="112"/>
      <c r="G8" s="113"/>
      <c r="H8" s="28"/>
    </row>
    <row r="9" spans="1:12" x14ac:dyDescent="0.25">
      <c r="A9" s="33"/>
      <c r="B9" s="38"/>
      <c r="C9" s="111"/>
      <c r="D9" s="112"/>
      <c r="E9" s="112"/>
      <c r="F9" s="112"/>
      <c r="G9" s="113"/>
      <c r="H9" s="28"/>
    </row>
    <row r="10" spans="1:12" x14ac:dyDescent="0.25">
      <c r="A10" s="33"/>
      <c r="B10" s="38"/>
      <c r="C10" s="111"/>
      <c r="D10" s="112"/>
      <c r="E10" s="112"/>
      <c r="F10" s="112"/>
      <c r="G10" s="113"/>
      <c r="H10" s="28"/>
    </row>
    <row r="11" spans="1:12" x14ac:dyDescent="0.25">
      <c r="A11" s="33"/>
      <c r="B11" s="38"/>
      <c r="C11" s="111"/>
      <c r="D11" s="112"/>
      <c r="E11" s="112"/>
      <c r="F11" s="112"/>
      <c r="G11" s="113"/>
      <c r="H11" s="28"/>
    </row>
    <row r="12" spans="1:12" x14ac:dyDescent="0.25">
      <c r="A12" s="33"/>
      <c r="B12" s="38"/>
      <c r="C12" s="111"/>
      <c r="D12" s="112"/>
      <c r="E12" s="112"/>
      <c r="F12" s="112"/>
      <c r="G12" s="113"/>
      <c r="H12" s="28"/>
    </row>
    <row r="13" spans="1:12" x14ac:dyDescent="0.25">
      <c r="A13" s="33"/>
      <c r="B13" s="38"/>
      <c r="C13" s="111"/>
      <c r="D13" s="112"/>
      <c r="E13" s="112"/>
      <c r="F13" s="112"/>
      <c r="G13" s="113"/>
      <c r="H13" s="28"/>
    </row>
    <row r="14" spans="1:12" x14ac:dyDescent="0.25">
      <c r="A14" s="33"/>
      <c r="B14" s="38"/>
      <c r="C14" s="111"/>
      <c r="D14" s="112"/>
      <c r="E14" s="112"/>
      <c r="F14" s="112"/>
      <c r="G14" s="113"/>
      <c r="H14" s="28"/>
    </row>
    <row r="15" spans="1:12" x14ac:dyDescent="0.25">
      <c r="A15" s="33"/>
      <c r="B15" s="38"/>
      <c r="C15" s="111"/>
      <c r="D15" s="112"/>
      <c r="E15" s="112"/>
      <c r="F15" s="112"/>
      <c r="G15" s="113"/>
      <c r="H15" s="28"/>
    </row>
    <row r="16" spans="1:12" x14ac:dyDescent="0.25">
      <c r="A16" s="33"/>
      <c r="B16" s="38"/>
      <c r="C16" s="111"/>
      <c r="D16" s="112"/>
      <c r="E16" s="112"/>
      <c r="F16" s="112"/>
      <c r="G16" s="113"/>
      <c r="H16" s="28"/>
    </row>
    <row r="17" spans="1:8" x14ac:dyDescent="0.25">
      <c r="A17" s="34" t="s">
        <v>70</v>
      </c>
      <c r="B17" s="41"/>
      <c r="C17" s="105" t="s">
        <v>59</v>
      </c>
      <c r="D17" s="106"/>
      <c r="E17" s="106"/>
      <c r="F17" s="106"/>
      <c r="G17" s="107"/>
      <c r="H17" s="27"/>
    </row>
    <row r="18" spans="1:8" x14ac:dyDescent="0.25">
      <c r="A18" s="96" t="s">
        <v>13</v>
      </c>
      <c r="B18" s="97"/>
      <c r="C18" s="97"/>
      <c r="D18" s="97"/>
      <c r="E18" s="97"/>
      <c r="F18" s="97"/>
      <c r="G18" s="98"/>
      <c r="H18" s="28"/>
    </row>
    <row r="19" spans="1:8" x14ac:dyDescent="0.25">
      <c r="A19" s="109" t="s">
        <v>71</v>
      </c>
      <c r="B19" s="109"/>
      <c r="C19" s="109"/>
      <c r="D19" s="109"/>
      <c r="E19" s="109"/>
      <c r="F19" s="109"/>
      <c r="G19" s="109"/>
      <c r="H19" s="110"/>
    </row>
    <row r="20" spans="1:8" x14ac:dyDescent="0.25">
      <c r="A20" s="34" t="s">
        <v>72</v>
      </c>
      <c r="B20" s="41"/>
      <c r="C20" s="105" t="s">
        <v>76</v>
      </c>
      <c r="D20" s="106"/>
      <c r="E20" s="106"/>
      <c r="F20" s="106"/>
      <c r="G20" s="107"/>
      <c r="H20" s="28" t="s">
        <v>67</v>
      </c>
    </row>
    <row r="21" spans="1:8" x14ac:dyDescent="0.25">
      <c r="A21" s="33"/>
      <c r="B21" s="38"/>
      <c r="C21" s="111"/>
      <c r="D21" s="112"/>
      <c r="E21" s="112"/>
      <c r="F21" s="112"/>
      <c r="G21" s="113"/>
      <c r="H21" s="28"/>
    </row>
    <row r="22" spans="1:8" x14ac:dyDescent="0.25">
      <c r="A22" s="33"/>
      <c r="B22" s="38"/>
      <c r="C22" s="111"/>
      <c r="D22" s="112"/>
      <c r="E22" s="112"/>
      <c r="F22" s="112"/>
      <c r="G22" s="113"/>
      <c r="H22" s="28"/>
    </row>
    <row r="23" spans="1:8" x14ac:dyDescent="0.25">
      <c r="A23" s="33"/>
      <c r="B23" s="38"/>
      <c r="C23" s="111"/>
      <c r="D23" s="112"/>
      <c r="E23" s="112"/>
      <c r="F23" s="112"/>
      <c r="G23" s="113"/>
      <c r="H23" s="28"/>
    </row>
    <row r="24" spans="1:8" x14ac:dyDescent="0.25">
      <c r="A24" s="34" t="s">
        <v>73</v>
      </c>
      <c r="B24" s="41"/>
      <c r="C24" s="105" t="s">
        <v>77</v>
      </c>
      <c r="D24" s="106"/>
      <c r="E24" s="106"/>
      <c r="F24" s="106"/>
      <c r="G24" s="107"/>
      <c r="H24" s="28"/>
    </row>
    <row r="25" spans="1:8" x14ac:dyDescent="0.25">
      <c r="A25" s="33"/>
      <c r="B25" s="38"/>
      <c r="C25" s="111"/>
      <c r="D25" s="112"/>
      <c r="E25" s="112"/>
      <c r="F25" s="112"/>
      <c r="G25" s="113"/>
      <c r="H25" s="28"/>
    </row>
    <row r="26" spans="1:8" x14ac:dyDescent="0.25">
      <c r="A26" s="33"/>
      <c r="B26" s="38"/>
      <c r="C26" s="111"/>
      <c r="D26" s="112"/>
      <c r="E26" s="112"/>
      <c r="F26" s="112"/>
      <c r="G26" s="113"/>
      <c r="H26" s="28"/>
    </row>
    <row r="27" spans="1:8" x14ac:dyDescent="0.25">
      <c r="A27" s="33"/>
      <c r="B27" s="38"/>
      <c r="C27" s="111"/>
      <c r="D27" s="112"/>
      <c r="E27" s="112"/>
      <c r="F27" s="112"/>
      <c r="G27" s="113"/>
      <c r="H27" s="28"/>
    </row>
    <row r="28" spans="1:8" x14ac:dyDescent="0.25">
      <c r="A28" s="34" t="s">
        <v>74</v>
      </c>
      <c r="B28" s="41"/>
      <c r="C28" s="105" t="s">
        <v>78</v>
      </c>
      <c r="D28" s="106"/>
      <c r="E28" s="106"/>
      <c r="F28" s="106"/>
      <c r="G28" s="107"/>
      <c r="H28" s="28"/>
    </row>
    <row r="29" spans="1:8" x14ac:dyDescent="0.25">
      <c r="A29" s="33"/>
      <c r="B29" s="38"/>
      <c r="C29" s="111"/>
      <c r="D29" s="112"/>
      <c r="E29" s="112"/>
      <c r="F29" s="112"/>
      <c r="G29" s="113"/>
      <c r="H29" s="28"/>
    </row>
    <row r="30" spans="1:8" x14ac:dyDescent="0.25">
      <c r="A30" s="33"/>
      <c r="B30" s="38"/>
      <c r="C30" s="111"/>
      <c r="D30" s="112"/>
      <c r="E30" s="112"/>
      <c r="F30" s="112"/>
      <c r="G30" s="113"/>
      <c r="H30" s="28"/>
    </row>
    <row r="31" spans="1:8" x14ac:dyDescent="0.25">
      <c r="A31" s="33"/>
      <c r="B31" s="38"/>
      <c r="C31" s="30"/>
      <c r="D31" s="45"/>
      <c r="E31" s="45"/>
      <c r="F31" s="45"/>
      <c r="G31" s="46"/>
      <c r="H31" s="28"/>
    </row>
    <row r="32" spans="1:8" x14ac:dyDescent="0.25">
      <c r="A32" s="39"/>
      <c r="B32" s="40"/>
      <c r="C32" s="47"/>
      <c r="D32" s="48"/>
      <c r="E32" s="48"/>
      <c r="F32" s="48"/>
      <c r="G32" s="49"/>
      <c r="H32" s="28"/>
    </row>
    <row r="33" spans="1:8" x14ac:dyDescent="0.25">
      <c r="A33" s="96" t="s">
        <v>18</v>
      </c>
      <c r="B33" s="97"/>
      <c r="C33" s="97"/>
      <c r="D33" s="97"/>
      <c r="E33" s="97"/>
      <c r="F33" s="97"/>
      <c r="G33" s="98"/>
      <c r="H33" s="35"/>
    </row>
    <row r="34" spans="1:8" x14ac:dyDescent="0.25">
      <c r="A34" s="120" t="s">
        <v>75</v>
      </c>
      <c r="B34" s="120"/>
      <c r="C34" s="121"/>
      <c r="D34" s="121"/>
      <c r="E34" s="121"/>
      <c r="F34" s="121"/>
      <c r="G34" s="121"/>
      <c r="H34" s="122"/>
    </row>
    <row r="35" spans="1:8" x14ac:dyDescent="0.25">
      <c r="A35" s="34" t="s">
        <v>79</v>
      </c>
      <c r="B35" s="41"/>
      <c r="C35" s="114" t="s">
        <v>20</v>
      </c>
      <c r="D35" s="115"/>
      <c r="E35" s="115"/>
      <c r="F35" s="115"/>
      <c r="G35" s="116"/>
      <c r="H35" s="28"/>
    </row>
    <row r="36" spans="1:8" x14ac:dyDescent="0.25">
      <c r="A36" s="34" t="s">
        <v>80</v>
      </c>
      <c r="B36" s="41"/>
      <c r="C36" s="114" t="s">
        <v>21</v>
      </c>
      <c r="D36" s="115"/>
      <c r="E36" s="115"/>
      <c r="F36" s="115"/>
      <c r="G36" s="116"/>
      <c r="H36" s="28"/>
    </row>
    <row r="37" spans="1:8" x14ac:dyDescent="0.25">
      <c r="A37" s="33" t="s">
        <v>81</v>
      </c>
      <c r="B37" s="38"/>
      <c r="C37" s="114" t="s">
        <v>22</v>
      </c>
      <c r="D37" s="115"/>
      <c r="E37" s="115"/>
      <c r="F37" s="115"/>
      <c r="G37" s="116"/>
      <c r="H37" s="28"/>
    </row>
    <row r="38" spans="1:8" x14ac:dyDescent="0.25">
      <c r="A38" s="34" t="s">
        <v>81</v>
      </c>
      <c r="B38" s="41"/>
      <c r="C38" s="114" t="s">
        <v>23</v>
      </c>
      <c r="D38" s="115"/>
      <c r="E38" s="115"/>
      <c r="F38" s="115"/>
      <c r="G38" s="116"/>
      <c r="H38" s="28"/>
    </row>
    <row r="39" spans="1:8" x14ac:dyDescent="0.25">
      <c r="A39" s="33" t="s">
        <v>82</v>
      </c>
      <c r="B39" s="38"/>
      <c r="C39" s="114" t="s">
        <v>3</v>
      </c>
      <c r="D39" s="115"/>
      <c r="E39" s="115"/>
      <c r="F39" s="115"/>
      <c r="G39" s="116"/>
      <c r="H39" s="28"/>
    </row>
    <row r="40" spans="1:8" x14ac:dyDescent="0.25">
      <c r="A40" s="34" t="s">
        <v>83</v>
      </c>
      <c r="B40" s="41"/>
      <c r="C40" s="114" t="s">
        <v>25</v>
      </c>
      <c r="D40" s="115"/>
      <c r="E40" s="115"/>
      <c r="F40" s="115"/>
      <c r="G40" s="116"/>
      <c r="H40" s="28"/>
    </row>
    <row r="41" spans="1:8" x14ac:dyDescent="0.25">
      <c r="A41" s="33" t="s">
        <v>84</v>
      </c>
      <c r="B41" s="38"/>
      <c r="C41" s="114" t="s">
        <v>26</v>
      </c>
      <c r="D41" s="115"/>
      <c r="E41" s="115"/>
      <c r="F41" s="115"/>
      <c r="G41" s="116"/>
      <c r="H41" s="28"/>
    </row>
    <row r="42" spans="1:8" x14ac:dyDescent="0.25">
      <c r="A42" s="34" t="s">
        <v>85</v>
      </c>
      <c r="B42" s="41"/>
      <c r="C42" s="114" t="s">
        <v>52</v>
      </c>
      <c r="D42" s="115"/>
      <c r="E42" s="115"/>
      <c r="F42" s="115"/>
      <c r="G42" s="116"/>
      <c r="H42" s="28"/>
    </row>
    <row r="43" spans="1:8" x14ac:dyDescent="0.25">
      <c r="A43" s="33" t="s">
        <v>86</v>
      </c>
      <c r="B43" s="38"/>
      <c r="C43" s="114" t="s">
        <v>6</v>
      </c>
      <c r="D43" s="115"/>
      <c r="E43" s="115"/>
      <c r="F43" s="115"/>
      <c r="G43" s="116"/>
      <c r="H43" s="28"/>
    </row>
    <row r="44" spans="1:8" x14ac:dyDescent="0.25">
      <c r="A44" s="34" t="s">
        <v>87</v>
      </c>
      <c r="B44" s="41"/>
      <c r="C44" s="114" t="s">
        <v>28</v>
      </c>
      <c r="D44" s="115"/>
      <c r="E44" s="115"/>
      <c r="F44" s="115"/>
      <c r="G44" s="116"/>
      <c r="H44" s="28"/>
    </row>
    <row r="45" spans="1:8" x14ac:dyDescent="0.25">
      <c r="A45" s="33" t="s">
        <v>88</v>
      </c>
      <c r="B45" s="38"/>
      <c r="C45" s="114" t="s">
        <v>51</v>
      </c>
      <c r="D45" s="115"/>
      <c r="E45" s="115"/>
      <c r="F45" s="115"/>
      <c r="G45" s="116"/>
      <c r="H45" s="28"/>
    </row>
    <row r="46" spans="1:8" x14ac:dyDescent="0.25">
      <c r="A46" s="34" t="s">
        <v>89</v>
      </c>
      <c r="B46" s="41"/>
      <c r="C46" s="114" t="s">
        <v>30</v>
      </c>
      <c r="D46" s="115"/>
      <c r="E46" s="115"/>
      <c r="F46" s="115"/>
      <c r="G46" s="116"/>
      <c r="H46" s="28"/>
    </row>
    <row r="47" spans="1:8" x14ac:dyDescent="0.25">
      <c r="A47" s="33" t="s">
        <v>90</v>
      </c>
      <c r="B47" s="38"/>
      <c r="C47" s="114" t="s">
        <v>31</v>
      </c>
      <c r="D47" s="115"/>
      <c r="E47" s="115"/>
      <c r="F47" s="115"/>
      <c r="G47" s="116"/>
      <c r="H47" s="28"/>
    </row>
    <row r="48" spans="1:8" ht="24" x14ac:dyDescent="0.25">
      <c r="A48" s="42" t="s">
        <v>91</v>
      </c>
      <c r="B48" s="43"/>
      <c r="C48" s="138" t="s">
        <v>57</v>
      </c>
      <c r="D48" s="139"/>
      <c r="E48" s="139"/>
      <c r="F48" s="139"/>
      <c r="G48" s="140"/>
      <c r="H48" s="28"/>
    </row>
    <row r="49" spans="1:8" x14ac:dyDescent="0.25">
      <c r="A49" s="96" t="s">
        <v>32</v>
      </c>
      <c r="B49" s="97"/>
      <c r="C49" s="97"/>
      <c r="D49" s="97"/>
      <c r="E49" s="97"/>
      <c r="F49" s="97"/>
      <c r="G49" s="98"/>
      <c r="H49" s="36"/>
    </row>
    <row r="51" spans="1:8" x14ac:dyDescent="0.25">
      <c r="A51" s="146" t="s">
        <v>93</v>
      </c>
      <c r="B51" s="146"/>
      <c r="C51" s="146"/>
      <c r="D51" s="146"/>
      <c r="E51" s="146"/>
      <c r="F51" s="146"/>
      <c r="G51" s="146"/>
      <c r="H51" s="146"/>
    </row>
    <row r="52" spans="1:8" x14ac:dyDescent="0.25">
      <c r="A52" s="143" t="s">
        <v>94</v>
      </c>
      <c r="B52" s="143"/>
      <c r="C52" s="143"/>
      <c r="D52" s="143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35" t="s">
        <v>99</v>
      </c>
      <c r="B53" s="135"/>
      <c r="C53" s="135"/>
      <c r="D53" s="135"/>
      <c r="E53" s="28"/>
      <c r="F53" s="28"/>
      <c r="G53" s="28"/>
      <c r="H53" s="28"/>
    </row>
    <row r="54" spans="1:8" x14ac:dyDescent="0.25">
      <c r="A54" s="135" t="s">
        <v>100</v>
      </c>
      <c r="B54" s="135"/>
      <c r="C54" s="135"/>
      <c r="D54" s="135"/>
      <c r="E54" s="28"/>
      <c r="F54" s="28"/>
      <c r="G54" s="28"/>
      <c r="H54" s="28"/>
    </row>
    <row r="55" spans="1:8" x14ac:dyDescent="0.25">
      <c r="A55" s="135" t="s">
        <v>101</v>
      </c>
      <c r="B55" s="135"/>
      <c r="C55" s="135"/>
      <c r="D55" s="135"/>
      <c r="E55" s="28"/>
      <c r="F55" s="28"/>
      <c r="G55" s="28"/>
      <c r="H55" s="28"/>
    </row>
    <row r="56" spans="1:8" x14ac:dyDescent="0.25">
      <c r="A56" s="135" t="s">
        <v>102</v>
      </c>
      <c r="B56" s="135"/>
      <c r="C56" s="135"/>
      <c r="D56" s="135"/>
      <c r="E56" s="28"/>
      <c r="F56" s="28"/>
      <c r="G56" s="28"/>
      <c r="H56" s="28"/>
    </row>
    <row r="57" spans="1:8" x14ac:dyDescent="0.25">
      <c r="A57" s="135" t="s">
        <v>103</v>
      </c>
      <c r="B57" s="135"/>
      <c r="C57" s="135"/>
      <c r="D57" s="135"/>
      <c r="E57" s="28"/>
      <c r="F57" s="28"/>
      <c r="G57" s="28"/>
      <c r="H57" s="28"/>
    </row>
    <row r="58" spans="1:8" x14ac:dyDescent="0.25">
      <c r="A58" s="135" t="s">
        <v>104</v>
      </c>
      <c r="B58" s="135"/>
      <c r="C58" s="135"/>
      <c r="D58" s="135"/>
      <c r="E58" s="28"/>
      <c r="F58" s="28"/>
      <c r="G58" s="28"/>
      <c r="H58" s="28"/>
    </row>
    <row r="59" spans="1:8" x14ac:dyDescent="0.25">
      <c r="A59" s="105" t="s">
        <v>105</v>
      </c>
      <c r="B59" s="106"/>
      <c r="C59" s="106"/>
      <c r="D59" s="107"/>
      <c r="E59" s="28"/>
      <c r="F59" s="28"/>
      <c r="G59" s="28"/>
      <c r="H59" s="28"/>
    </row>
    <row r="60" spans="1:8" x14ac:dyDescent="0.25">
      <c r="A60" s="105" t="s">
        <v>106</v>
      </c>
      <c r="B60" s="106"/>
      <c r="C60" s="106"/>
      <c r="D60" s="107"/>
      <c r="E60" s="28"/>
      <c r="F60" s="28"/>
      <c r="G60" s="28"/>
      <c r="H60" s="28"/>
    </row>
    <row r="61" spans="1:8" x14ac:dyDescent="0.25">
      <c r="A61" s="135" t="s">
        <v>107</v>
      </c>
      <c r="B61" s="135"/>
      <c r="C61" s="135"/>
      <c r="D61" s="135"/>
      <c r="E61" s="28"/>
      <c r="F61" s="28"/>
      <c r="G61" s="28"/>
      <c r="H61" s="28"/>
    </row>
    <row r="62" spans="1:8" x14ac:dyDescent="0.25">
      <c r="A62" s="136" t="s">
        <v>108</v>
      </c>
      <c r="B62" s="136"/>
      <c r="C62" s="136"/>
      <c r="D62" s="136"/>
      <c r="E62" s="136"/>
      <c r="F62" s="136"/>
      <c r="G62" s="136"/>
      <c r="H62" s="136"/>
    </row>
    <row r="63" spans="1:8" x14ac:dyDescent="0.25">
      <c r="A63" s="137" t="s">
        <v>109</v>
      </c>
      <c r="B63" s="137"/>
      <c r="C63" s="137"/>
      <c r="D63" s="137"/>
      <c r="E63" s="137"/>
      <c r="F63" s="137"/>
      <c r="G63" s="137"/>
      <c r="H63" s="28"/>
    </row>
    <row r="64" spans="1:8" x14ac:dyDescent="0.25">
      <c r="A64" s="137" t="s">
        <v>110</v>
      </c>
      <c r="B64" s="137"/>
      <c r="C64" s="137"/>
      <c r="D64" s="137"/>
      <c r="E64" s="137"/>
      <c r="F64" s="137"/>
      <c r="G64" s="137"/>
      <c r="H64" s="28"/>
    </row>
    <row r="67" spans="1:8" x14ac:dyDescent="0.25">
      <c r="A67" s="133" t="s">
        <v>112</v>
      </c>
      <c r="B67" s="133"/>
      <c r="C67" s="133"/>
      <c r="D67" s="133"/>
      <c r="E67" s="133"/>
      <c r="F67" s="134" t="s">
        <v>113</v>
      </c>
      <c r="G67" s="134"/>
      <c r="H67" s="134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2018-01-25T22:02:33Z</cp:lastPrinted>
  <dcterms:created xsi:type="dcterms:W3CDTF">2009-07-23T06:35:24Z</dcterms:created>
  <dcterms:modified xsi:type="dcterms:W3CDTF">2018-02-21T05:30:56Z</dcterms:modified>
</cp:coreProperties>
</file>